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7520" windowHeight="11235"/>
  </bookViews>
  <sheets>
    <sheet name="1 пол 2025 год" sheetId="5" r:id="rId1"/>
  </sheets>
  <definedNames>
    <definedName name="_xlnm.Print_Titles" localSheetId="0">'1 пол 2025 год'!$9:$10</definedName>
  </definedNames>
  <calcPr calcId="144525"/>
</workbook>
</file>

<file path=xl/calcChain.xml><?xml version="1.0" encoding="utf-8"?>
<calcChain xmlns="http://schemas.openxmlformats.org/spreadsheetml/2006/main">
  <c r="H22" i="5" l="1"/>
  <c r="K22" i="5"/>
  <c r="F22" i="5"/>
  <c r="L23" i="5"/>
  <c r="K23" i="5"/>
  <c r="J23" i="5"/>
  <c r="D56" i="5" l="1"/>
  <c r="D52" i="5"/>
  <c r="D47" i="5"/>
  <c r="D44" i="5"/>
  <c r="D38" i="5"/>
  <c r="D36" i="5"/>
  <c r="D31" i="5"/>
  <c r="D26" i="5"/>
  <c r="D22" i="5"/>
  <c r="D20" i="5"/>
  <c r="D11" i="5"/>
  <c r="D60" i="5" l="1"/>
  <c r="H52" i="5" l="1"/>
  <c r="F52" i="5"/>
  <c r="H31" i="5"/>
  <c r="F31" i="5"/>
  <c r="F5" i="5" l="1"/>
  <c r="E36" i="5"/>
  <c r="E26" i="5"/>
  <c r="E20" i="5"/>
  <c r="D5" i="5"/>
  <c r="E8" i="5" s="1"/>
  <c r="E7" i="5" l="1"/>
  <c r="E5" i="5" s="1"/>
  <c r="E47" i="5"/>
  <c r="E38" i="5"/>
  <c r="E31" i="5"/>
  <c r="E22" i="5"/>
  <c r="E11" i="5"/>
  <c r="E56" i="5"/>
  <c r="E44" i="5"/>
  <c r="E52" i="5"/>
  <c r="E60" i="5" l="1"/>
  <c r="F20" i="5" l="1"/>
  <c r="L7" i="5"/>
  <c r="J57" i="5" l="1"/>
  <c r="F56" i="5"/>
  <c r="F47" i="5"/>
  <c r="F44" i="5"/>
  <c r="F38" i="5"/>
  <c r="F36" i="5"/>
  <c r="F26" i="5"/>
  <c r="F11" i="5"/>
  <c r="F60" i="5" l="1"/>
  <c r="M36" i="5"/>
  <c r="G36" i="5"/>
  <c r="H36" i="5"/>
  <c r="I36" i="5"/>
  <c r="J36" i="5"/>
  <c r="G23" i="5" l="1"/>
  <c r="G22" i="5"/>
  <c r="L59" i="5"/>
  <c r="L58" i="5"/>
  <c r="L57" i="5"/>
  <c r="K59" i="5"/>
  <c r="K58" i="5"/>
  <c r="K57" i="5"/>
  <c r="H56" i="5"/>
  <c r="H26" i="5"/>
  <c r="K56" i="5" l="1"/>
  <c r="L56" i="5"/>
  <c r="J56" i="5"/>
  <c r="H38" i="5"/>
  <c r="J41" i="5"/>
  <c r="K41" i="5"/>
  <c r="L8" i="5" l="1"/>
  <c r="L5" i="5" s="1"/>
  <c r="K8" i="5"/>
  <c r="K7" i="5"/>
  <c r="J8" i="5"/>
  <c r="J7" i="5"/>
  <c r="K5" i="5" l="1"/>
  <c r="L41" i="5"/>
  <c r="J25" i="5" l="1"/>
  <c r="L54" i="5" l="1"/>
  <c r="K54" i="5"/>
  <c r="J54" i="5"/>
  <c r="L53" i="5"/>
  <c r="K53" i="5"/>
  <c r="J53" i="5"/>
  <c r="L51" i="5"/>
  <c r="K51" i="5"/>
  <c r="J51" i="5"/>
  <c r="L50" i="5"/>
  <c r="K50" i="5"/>
  <c r="J50" i="5"/>
  <c r="L49" i="5"/>
  <c r="K49" i="5"/>
  <c r="J49" i="5"/>
  <c r="L48" i="5"/>
  <c r="K48" i="5"/>
  <c r="J48" i="5"/>
  <c r="H47" i="5"/>
  <c r="L46" i="5"/>
  <c r="K46" i="5"/>
  <c r="J46" i="5"/>
  <c r="L45" i="5"/>
  <c r="K45" i="5"/>
  <c r="J45" i="5"/>
  <c r="H44" i="5"/>
  <c r="L43" i="5"/>
  <c r="K43" i="5"/>
  <c r="J43" i="5"/>
  <c r="L42" i="5"/>
  <c r="K42" i="5"/>
  <c r="J42" i="5"/>
  <c r="L40" i="5"/>
  <c r="K40" i="5"/>
  <c r="J40" i="5"/>
  <c r="L39" i="5"/>
  <c r="K39" i="5"/>
  <c r="J39" i="5"/>
  <c r="L37" i="5"/>
  <c r="L36" i="5" s="1"/>
  <c r="K37" i="5"/>
  <c r="K36" i="5" s="1"/>
  <c r="L35" i="5"/>
  <c r="K35" i="5"/>
  <c r="L33" i="5"/>
  <c r="K33" i="5"/>
  <c r="J33" i="5"/>
  <c r="L32" i="5"/>
  <c r="K32" i="5"/>
  <c r="J32" i="5"/>
  <c r="L30" i="5"/>
  <c r="K30" i="5"/>
  <c r="J30" i="5"/>
  <c r="L29" i="5"/>
  <c r="K29" i="5"/>
  <c r="J29" i="5"/>
  <c r="L28" i="5"/>
  <c r="K28" i="5"/>
  <c r="J28" i="5"/>
  <c r="L27" i="5"/>
  <c r="K27" i="5"/>
  <c r="J27" i="5"/>
  <c r="L25" i="5"/>
  <c r="K25" i="5"/>
  <c r="L21" i="5"/>
  <c r="K21" i="5"/>
  <c r="J21" i="5"/>
  <c r="H20" i="5"/>
  <c r="L19" i="5"/>
  <c r="K19" i="5"/>
  <c r="J19" i="5"/>
  <c r="L18" i="5"/>
  <c r="K18" i="5"/>
  <c r="J18" i="5"/>
  <c r="L17" i="5"/>
  <c r="K17" i="5"/>
  <c r="L16" i="5"/>
  <c r="K16" i="5"/>
  <c r="J16" i="5"/>
  <c r="L15" i="5"/>
  <c r="K15" i="5"/>
  <c r="L14" i="5"/>
  <c r="K14" i="5"/>
  <c r="J14" i="5"/>
  <c r="L13" i="5"/>
  <c r="K13" i="5"/>
  <c r="J13" i="5"/>
  <c r="L12" i="5"/>
  <c r="K12" i="5"/>
  <c r="J12" i="5"/>
  <c r="H11" i="5"/>
  <c r="H5" i="5"/>
  <c r="J5" i="5" s="1"/>
  <c r="H60" i="5" l="1"/>
  <c r="I23" i="5" s="1"/>
  <c r="M23" i="5" s="1"/>
  <c r="G8" i="5"/>
  <c r="G7" i="5"/>
  <c r="I8" i="5"/>
  <c r="I7" i="5"/>
  <c r="L52" i="5"/>
  <c r="J52" i="5"/>
  <c r="K20" i="5"/>
  <c r="K11" i="5"/>
  <c r="L47" i="5"/>
  <c r="L38" i="5"/>
  <c r="L26" i="5"/>
  <c r="L20" i="5"/>
  <c r="J22" i="5"/>
  <c r="J11" i="5"/>
  <c r="K31" i="5"/>
  <c r="K44" i="5"/>
  <c r="J47" i="5"/>
  <c r="L22" i="5"/>
  <c r="J26" i="5"/>
  <c r="L31" i="5"/>
  <c r="J38" i="5"/>
  <c r="L44" i="5"/>
  <c r="K47" i="5"/>
  <c r="L11" i="5"/>
  <c r="J20" i="5"/>
  <c r="K26" i="5"/>
  <c r="K38" i="5"/>
  <c r="K52" i="5"/>
  <c r="J31" i="5"/>
  <c r="J44" i="5"/>
  <c r="I26" i="5" l="1"/>
  <c r="I56" i="5"/>
  <c r="K60" i="5"/>
  <c r="J60" i="5"/>
  <c r="G56" i="5"/>
  <c r="I5" i="5"/>
  <c r="L60" i="5"/>
  <c r="M8" i="5"/>
  <c r="G38" i="5"/>
  <c r="G26" i="5"/>
  <c r="M7" i="5"/>
  <c r="I44" i="5"/>
  <c r="I22" i="5"/>
  <c r="I20" i="5"/>
  <c r="I38" i="5"/>
  <c r="I31" i="5"/>
  <c r="I52" i="5"/>
  <c r="I47" i="5"/>
  <c r="I11" i="5"/>
  <c r="G20" i="5"/>
  <c r="G47" i="5"/>
  <c r="G44" i="5"/>
  <c r="G52" i="5"/>
  <c r="G31" i="5"/>
  <c r="G11" i="5"/>
  <c r="G5" i="5"/>
  <c r="M56" i="5" l="1"/>
  <c r="I60" i="5"/>
  <c r="G60" i="5"/>
  <c r="M5" i="5"/>
  <c r="M44" i="5"/>
  <c r="M22" i="5"/>
  <c r="M26" i="5"/>
  <c r="M38" i="5"/>
  <c r="M20" i="5"/>
  <c r="M31" i="5"/>
  <c r="M52" i="5"/>
  <c r="M47" i="5"/>
  <c r="M11" i="5"/>
  <c r="M60" i="5" l="1"/>
</calcChain>
</file>

<file path=xl/sharedStrings.xml><?xml version="1.0" encoding="utf-8"?>
<sst xmlns="http://schemas.openxmlformats.org/spreadsheetml/2006/main" count="136" uniqueCount="124">
  <si>
    <t>Общегосударственные вопросы</t>
  </si>
  <si>
    <t>Рз Пз</t>
  </si>
  <si>
    <t>01 00</t>
  </si>
  <si>
    <t>01 02</t>
  </si>
  <si>
    <t>01 03</t>
  </si>
  <si>
    <t>01 04</t>
  </si>
  <si>
    <t>01 05</t>
  </si>
  <si>
    <t>01 06</t>
  </si>
  <si>
    <t>01 07</t>
  </si>
  <si>
    <t>01 11</t>
  </si>
  <si>
    <t>01 13</t>
  </si>
  <si>
    <t>Национальная оборона</t>
  </si>
  <si>
    <t>02 00</t>
  </si>
  <si>
    <t>02 03</t>
  </si>
  <si>
    <t>Национальная безопасность и правоохранительная деятельность</t>
  </si>
  <si>
    <t>03 00</t>
  </si>
  <si>
    <t>03 14</t>
  </si>
  <si>
    <t>Национальная экономика</t>
  </si>
  <si>
    <t>04 00</t>
  </si>
  <si>
    <t>04 05</t>
  </si>
  <si>
    <t>04 09</t>
  </si>
  <si>
    <t>04 12</t>
  </si>
  <si>
    <t>Жилищно-коммунальное хозяйство</t>
  </si>
  <si>
    <t>05 00</t>
  </si>
  <si>
    <t>05 01</t>
  </si>
  <si>
    <t>05 02</t>
  </si>
  <si>
    <t>Образование</t>
  </si>
  <si>
    <t>07 00</t>
  </si>
  <si>
    <t>07 01</t>
  </si>
  <si>
    <t>07 02</t>
  </si>
  <si>
    <t>07 07</t>
  </si>
  <si>
    <t>07 09</t>
  </si>
  <si>
    <t>Культура,кинематография</t>
  </si>
  <si>
    <t>08 00</t>
  </si>
  <si>
    <t>08 01</t>
  </si>
  <si>
    <t>08 04</t>
  </si>
  <si>
    <t>Социальная политика</t>
  </si>
  <si>
    <t>10 00</t>
  </si>
  <si>
    <t>10 01</t>
  </si>
  <si>
    <t>10 03</t>
  </si>
  <si>
    <t>10 04</t>
  </si>
  <si>
    <t>10 06</t>
  </si>
  <si>
    <t>11 00</t>
  </si>
  <si>
    <t>11 01</t>
  </si>
  <si>
    <t>11 02</t>
  </si>
  <si>
    <t>ВСЕГО РАСХОДОВ</t>
  </si>
  <si>
    <t>Функционирование высшего должностного лица субъекта РФ и муниципального образования</t>
  </si>
  <si>
    <t>Функционирование законодательных органов государственной власти и представительных органов мун.образований</t>
  </si>
  <si>
    <t>Функционирование местных администраций</t>
  </si>
  <si>
    <t>Судебная система</t>
  </si>
  <si>
    <t>Обеспечение деятельности финансовых,налоговых и таможенных органов и органов финансового (финансово-бюджетного) надзора</t>
  </si>
  <si>
    <t>Обеспечение проведение выборов и референдумов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</si>
  <si>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</si>
  <si>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</si>
  <si>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</si>
  <si>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</si>
  <si>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</si>
  <si>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</si>
  <si>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</si>
  <si>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</si>
  <si>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</si>
  <si>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</si>
  <si>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</si>
  <si>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</si>
  <si>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</si>
  <si>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</si>
  <si>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</si>
  <si>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</si>
  <si>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</si>
  <si>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</si>
  <si>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</si>
  <si>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>сумма тыс.руб.</t>
  </si>
  <si>
    <t>уд.вес. (%)</t>
  </si>
  <si>
    <t>уд.вес  (%)</t>
  </si>
  <si>
    <t>Охрана окружающей среды</t>
  </si>
  <si>
    <t>06 00</t>
  </si>
  <si>
    <t>Сбор,удаление отходов и очистка сточных вод</t>
  </si>
  <si>
    <t>сумма,тыс.руб.</t>
  </si>
  <si>
    <t>уд.вес.</t>
  </si>
  <si>
    <t>ДОХОДЫ БЮДЖЕТА,ВСЕГО</t>
  </si>
  <si>
    <t>В ТОМ ЧИСЛЕ</t>
  </si>
  <si>
    <t>налоговые и неналоговые доходы</t>
  </si>
  <si>
    <t>финансовая помощь</t>
  </si>
  <si>
    <t xml:space="preserve">                                                  </t>
  </si>
  <si>
    <t>Наименование доходов</t>
  </si>
  <si>
    <t>Наименование расходов</t>
  </si>
  <si>
    <t>Транспорт</t>
  </si>
  <si>
    <t>04 08</t>
  </si>
  <si>
    <t>Другие вопросы в области социальной политики</t>
  </si>
  <si>
    <t>Физическая культура и спорт</t>
  </si>
  <si>
    <t>план,  тыс.руб.</t>
  </si>
  <si>
    <t>откл.факт.          от плана тыс.руб.</t>
  </si>
  <si>
    <t>план,                   тыс.руб.</t>
  </si>
  <si>
    <t>Дополнительное образование детей</t>
  </si>
  <si>
    <t>07 03</t>
  </si>
  <si>
    <t>Межбюджетные трансферты</t>
  </si>
  <si>
    <t>14 00</t>
  </si>
  <si>
    <t>Дотации на выравнивание</t>
  </si>
  <si>
    <t>Иные дотации</t>
  </si>
  <si>
    <t>Иные межбюджетные трансферты</t>
  </si>
  <si>
    <t>14 01</t>
  </si>
  <si>
    <t>14 02</t>
  </si>
  <si>
    <t>14 03</t>
  </si>
  <si>
    <t>06 05</t>
  </si>
  <si>
    <t>05 05</t>
  </si>
  <si>
    <t>Другие вопросы в области жилищно-коммунального хозяйства</t>
  </si>
  <si>
    <t>03 10</t>
  </si>
  <si>
    <t>Защита населения и территории от чрезвычайных ситуаций природного и техногенного характера, пожарная безопасность</t>
  </si>
  <si>
    <t>Благоустройство</t>
  </si>
  <si>
    <t>05 03</t>
  </si>
  <si>
    <t>11 03</t>
  </si>
  <si>
    <t>Спорт высших достижений</t>
  </si>
  <si>
    <t>2025 год</t>
  </si>
  <si>
    <t>откл факт.2025г.от факт.2024г.</t>
  </si>
  <si>
    <t>откл факт.за 2025г.от факт.за 2024г.</t>
  </si>
  <si>
    <t>факт.исп.1 пол. 2024г.</t>
  </si>
  <si>
    <t>факт.исп.1 пол.2024г.</t>
  </si>
  <si>
    <t>факт.исп.1 пол. 2025г.</t>
  </si>
  <si>
    <t>факт.исп.1 пол.2025г.</t>
  </si>
  <si>
    <t xml:space="preserve"> % исп.2025г.               </t>
  </si>
  <si>
    <t xml:space="preserve"> % исп.за 2025г.               </t>
  </si>
  <si>
    <t>Анализ бюджета Мглинского муниципального  района за 1 полугодие 2025 года</t>
  </si>
  <si>
    <t>Гражданская оборона</t>
  </si>
  <si>
    <t>03 09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</si>
</sst>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165" fontId="1" fillId="0" borderId="0" xfId="0" applyNumberFormat="1" applyFont="1"/>
    <xf numFmtId="164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6" fillId="0" borderId="0" xfId="0" applyFont="1"/>
    <xf numFmtId="164" fontId="7" fillId="0" borderId="3" xfId="0" applyNumberFormat="1" applyFont="1" applyBorder="1"/>
    <xf numFmtId="0" fontId="7" fillId="0" borderId="1" xfId="0" applyFont="1" applyBorder="1"/>
    <xf numFmtId="165" fontId="7" fillId="0" borderId="1" xfId="0" applyNumberFormat="1" applyFont="1" applyBorder="1"/>
    <xf numFmtId="0" fontId="8" fillId="0" borderId="1" xfId="0" applyFont="1" applyBorder="1"/>
    <xf numFmtId="164" fontId="7" fillId="0" borderId="1" xfId="0" applyNumberFormat="1" applyFont="1" applyBorder="1"/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2" fontId="7" fillId="0" borderId="1" xfId="0" applyNumberFormat="1" applyFont="1" applyBorder="1"/>
    <xf numFmtId="2" fontId="8" fillId="0" borderId="1" xfId="0" applyNumberFormat="1" applyFont="1" applyBorder="1"/>
    <xf numFmtId="2" fontId="7" fillId="0" borderId="3" xfId="0" applyNumberFormat="1" applyFont="1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4" fontId="1" fillId="0" borderId="0" xfId="0" applyNumberFormat="1" applyFont="1"/>
    <xf numFmtId="2" fontId="0" fillId="0" borderId="0" xfId="0" applyNumberFormat="1"/>
    <xf numFmtId="4" fontId="7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164" fontId="10" fillId="0" borderId="1" xfId="0" applyNumberFormat="1" applyFont="1" applyBorder="1"/>
    <xf numFmtId="4" fontId="11" fillId="0" borderId="1" xfId="0" applyNumberFormat="1" applyFont="1" applyBorder="1"/>
    <xf numFmtId="164" fontId="11" fillId="0" borderId="1" xfId="0" applyNumberFormat="1" applyFont="1" applyBorder="1"/>
    <xf numFmtId="164" fontId="10" fillId="0" borderId="1" xfId="0" applyNumberFormat="1" applyFont="1" applyBorder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right"/>
    </xf>
    <xf numFmtId="165" fontId="10" fillId="0" borderId="1" xfId="0" applyNumberFormat="1" applyFont="1" applyBorder="1"/>
    <xf numFmtId="2" fontId="10" fillId="0" borderId="1" xfId="0" applyNumberFormat="1" applyFont="1" applyBorder="1"/>
    <xf numFmtId="165" fontId="11" fillId="0" borderId="1" xfId="0" applyNumberFormat="1" applyFont="1" applyBorder="1"/>
    <xf numFmtId="2" fontId="11" fillId="0" borderId="1" xfId="0" applyNumberFormat="1" applyFont="1" applyBorder="1"/>
    <xf numFmtId="4" fontId="10" fillId="0" borderId="1" xfId="0" applyNumberFormat="1" applyFont="1" applyBorder="1"/>
    <xf numFmtId="4" fontId="10" fillId="0" borderId="1" xfId="0" applyNumberFormat="1" applyFont="1" applyBorder="1" applyAlignment="1">
      <alignment horizontal="right"/>
    </xf>
    <xf numFmtId="164" fontId="15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0" fontId="16" fillId="0" borderId="0" xfId="0" applyFont="1"/>
    <xf numFmtId="164" fontId="18" fillId="0" borderId="3" xfId="0" applyNumberFormat="1" applyFont="1" applyBorder="1"/>
    <xf numFmtId="4" fontId="18" fillId="0" borderId="3" xfId="0" applyNumberFormat="1" applyFont="1" applyBorder="1"/>
    <xf numFmtId="0" fontId="17" fillId="0" borderId="0" xfId="0" applyFont="1"/>
    <xf numFmtId="4" fontId="17" fillId="0" borderId="0" xfId="0" applyNumberFormat="1" applyFont="1"/>
    <xf numFmtId="2" fontId="18" fillId="0" borderId="3" xfId="0" applyNumberFormat="1" applyFont="1" applyBorder="1"/>
    <xf numFmtId="0" fontId="18" fillId="0" borderId="1" xfId="0" applyFont="1" applyBorder="1"/>
    <xf numFmtId="164" fontId="10" fillId="2" borderId="1" xfId="0" applyNumberFormat="1" applyFont="1" applyFill="1" applyBorder="1" applyAlignment="1">
      <alignment horizontal="right"/>
    </xf>
    <xf numFmtId="164" fontId="10" fillId="2" borderId="1" xfId="0" applyNumberFormat="1" applyFont="1" applyFill="1" applyBorder="1"/>
    <xf numFmtId="164" fontId="11" fillId="2" borderId="1" xfId="0" applyNumberFormat="1" applyFont="1" applyFill="1" applyBorder="1"/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topLeftCell="A49" zoomScale="75" zoomScaleNormal="75" workbookViewId="0">
      <selection activeCell="H41" sqref="H41"/>
    </sheetView>
  </sheetViews>
  <sheetFormatPr defaultRowHeight="15" x14ac:dyDescent="0.25"/>
  <cols>
    <col min="1" max="1" width="3.140625" customWidth="1"/>
    <col min="2" max="2" width="42" customWidth="1"/>
    <col min="3" max="3" width="7.7109375" customWidth="1"/>
    <col min="4" max="4" width="15" customWidth="1"/>
    <col min="5" max="5" width="12.140625" customWidth="1"/>
    <col min="6" max="6" width="13.42578125" style="48" customWidth="1"/>
    <col min="7" max="7" width="11.28515625" style="48" customWidth="1"/>
    <col min="8" max="8" width="12.85546875" customWidth="1"/>
    <col min="9" max="9" width="10.5703125" customWidth="1"/>
    <col min="10" max="10" width="12.85546875" customWidth="1"/>
    <col min="11" max="11" width="13.5703125" customWidth="1"/>
    <col min="12" max="12" width="13.7109375" customWidth="1"/>
    <col min="13" max="13" width="11.5703125" customWidth="1"/>
  </cols>
  <sheetData>
    <row r="1" spans="1:15" ht="0.75" customHeight="1" x14ac:dyDescent="0.25"/>
    <row r="2" spans="1:15" ht="18" customHeight="1" x14ac:dyDescent="0.3">
      <c r="B2" s="58" t="s">
        <v>121</v>
      </c>
      <c r="C2" s="58"/>
      <c r="D2" s="58"/>
      <c r="E2" s="58"/>
      <c r="F2" s="58"/>
      <c r="G2" s="58"/>
      <c r="H2" s="58"/>
      <c r="I2" s="58"/>
      <c r="J2" s="58"/>
      <c r="K2" s="58"/>
    </row>
    <row r="3" spans="1:15" ht="30" customHeight="1" x14ac:dyDescent="0.3">
      <c r="B3" s="59" t="s">
        <v>84</v>
      </c>
      <c r="C3" s="13"/>
      <c r="D3" s="60" t="s">
        <v>115</v>
      </c>
      <c r="E3" s="60"/>
      <c r="F3" s="60" t="s">
        <v>112</v>
      </c>
      <c r="G3" s="60"/>
      <c r="H3" s="60" t="s">
        <v>117</v>
      </c>
      <c r="I3" s="60"/>
      <c r="J3" s="61" t="s">
        <v>119</v>
      </c>
      <c r="K3" s="61" t="s">
        <v>91</v>
      </c>
      <c r="L3" s="63" t="s">
        <v>113</v>
      </c>
      <c r="M3" s="64"/>
    </row>
    <row r="4" spans="1:15" ht="32.25" customHeight="1" x14ac:dyDescent="0.3">
      <c r="B4" s="59"/>
      <c r="C4" s="13"/>
      <c r="D4" s="47" t="s">
        <v>71</v>
      </c>
      <c r="E4" s="47" t="s">
        <v>72</v>
      </c>
      <c r="F4" s="47" t="s">
        <v>90</v>
      </c>
      <c r="G4" s="47" t="s">
        <v>73</v>
      </c>
      <c r="H4" s="37" t="s">
        <v>71</v>
      </c>
      <c r="I4" s="37" t="s">
        <v>72</v>
      </c>
      <c r="J4" s="62"/>
      <c r="K4" s="62"/>
      <c r="L4" s="38" t="s">
        <v>77</v>
      </c>
      <c r="M4" s="38" t="s">
        <v>78</v>
      </c>
    </row>
    <row r="5" spans="1:15" ht="23.25" customHeight="1" x14ac:dyDescent="0.3">
      <c r="B5" s="14" t="s">
        <v>79</v>
      </c>
      <c r="C5" s="13"/>
      <c r="D5" s="36">
        <f t="shared" ref="D5:E5" si="0">D7+D8</f>
        <v>233824.6</v>
      </c>
      <c r="E5" s="36">
        <f t="shared" si="0"/>
        <v>100</v>
      </c>
      <c r="F5" s="36">
        <f>F7+F8</f>
        <v>535636.9</v>
      </c>
      <c r="G5" s="36">
        <f t="shared" ref="G5:M5" si="1">G7+G8</f>
        <v>100</v>
      </c>
      <c r="H5" s="36">
        <f t="shared" si="1"/>
        <v>234616</v>
      </c>
      <c r="I5" s="36">
        <f t="shared" si="1"/>
        <v>100</v>
      </c>
      <c r="J5" s="36">
        <f>H5/F5*100</f>
        <v>43.801313912465702</v>
      </c>
      <c r="K5" s="36">
        <f t="shared" si="1"/>
        <v>-301020.90000000002</v>
      </c>
      <c r="L5" s="36">
        <f>L7+L8</f>
        <v>791.40000000000146</v>
      </c>
      <c r="M5" s="36">
        <f t="shared" si="1"/>
        <v>3.5527136788005009E-15</v>
      </c>
      <c r="N5" s="15"/>
      <c r="O5" s="15"/>
    </row>
    <row r="6" spans="1:15" ht="16.5" customHeight="1" x14ac:dyDescent="0.3">
      <c r="B6" s="26" t="s">
        <v>80</v>
      </c>
      <c r="C6" s="13"/>
      <c r="D6" s="36"/>
      <c r="E6" s="36"/>
      <c r="F6" s="36"/>
      <c r="G6" s="36"/>
      <c r="H6" s="36"/>
      <c r="I6" s="36"/>
      <c r="J6" s="36"/>
      <c r="K6" s="36"/>
      <c r="L6" s="39"/>
      <c r="M6" s="39"/>
      <c r="N6" s="15"/>
      <c r="O6" s="15"/>
    </row>
    <row r="7" spans="1:15" ht="37.5" customHeight="1" x14ac:dyDescent="0.3">
      <c r="A7" t="s">
        <v>83</v>
      </c>
      <c r="B7" s="27" t="s">
        <v>81</v>
      </c>
      <c r="C7" s="13"/>
      <c r="D7" s="36">
        <v>50719.6</v>
      </c>
      <c r="E7" s="36">
        <f>D7/D5*100</f>
        <v>21.691301941711863</v>
      </c>
      <c r="F7" s="55">
        <v>146597</v>
      </c>
      <c r="G7" s="36">
        <f>F7/F5*100</f>
        <v>27.36872683715405</v>
      </c>
      <c r="H7" s="36">
        <v>59687</v>
      </c>
      <c r="I7" s="36">
        <f>H7/H5*100</f>
        <v>25.440293927097894</v>
      </c>
      <c r="J7" s="36">
        <f>H7/F7*100</f>
        <v>40.715021453372167</v>
      </c>
      <c r="K7" s="36">
        <f>H7-F7</f>
        <v>-86910</v>
      </c>
      <c r="L7" s="36">
        <f>H7-D7</f>
        <v>8967.4000000000015</v>
      </c>
      <c r="M7" s="36">
        <f>I7-E7</f>
        <v>3.7489919853860307</v>
      </c>
      <c r="N7" s="15"/>
      <c r="O7" s="15"/>
    </row>
    <row r="8" spans="1:15" ht="21" customHeight="1" x14ac:dyDescent="0.3">
      <c r="B8" s="27" t="s">
        <v>82</v>
      </c>
      <c r="C8" s="13"/>
      <c r="D8" s="36">
        <v>183105</v>
      </c>
      <c r="E8" s="36">
        <f>D8/D5*100</f>
        <v>78.30869805828813</v>
      </c>
      <c r="F8" s="55">
        <v>389039.9</v>
      </c>
      <c r="G8" s="36">
        <f>F8/F5*100</f>
        <v>72.631273162845957</v>
      </c>
      <c r="H8" s="36">
        <v>174929</v>
      </c>
      <c r="I8" s="36">
        <f>H8/H5*100</f>
        <v>74.559706072902102</v>
      </c>
      <c r="J8" s="36">
        <f>H8/F8*100</f>
        <v>44.964282583868645</v>
      </c>
      <c r="K8" s="36">
        <f>H8-F8</f>
        <v>-214110.90000000002</v>
      </c>
      <c r="L8" s="36">
        <f>H8-D8</f>
        <v>-8176</v>
      </c>
      <c r="M8" s="36">
        <f>I8-E8</f>
        <v>-3.7489919853860272</v>
      </c>
      <c r="N8" s="15"/>
      <c r="O8" s="15"/>
    </row>
    <row r="9" spans="1:15" ht="36" customHeight="1" x14ac:dyDescent="0.25">
      <c r="B9" s="65" t="s">
        <v>85</v>
      </c>
      <c r="C9" s="66" t="s">
        <v>1</v>
      </c>
      <c r="D9" s="60" t="s">
        <v>116</v>
      </c>
      <c r="E9" s="60"/>
      <c r="F9" s="60" t="s">
        <v>112</v>
      </c>
      <c r="G9" s="60"/>
      <c r="H9" s="60" t="s">
        <v>118</v>
      </c>
      <c r="I9" s="60"/>
      <c r="J9" s="61" t="s">
        <v>120</v>
      </c>
      <c r="K9" s="61" t="s">
        <v>91</v>
      </c>
      <c r="L9" s="63" t="s">
        <v>114</v>
      </c>
      <c r="M9" s="64"/>
    </row>
    <row r="10" spans="1:15" ht="38.25" customHeight="1" x14ac:dyDescent="0.25">
      <c r="B10" s="65"/>
      <c r="C10" s="67"/>
      <c r="D10" s="47" t="s">
        <v>71</v>
      </c>
      <c r="E10" s="47" t="s">
        <v>72</v>
      </c>
      <c r="F10" s="47" t="s">
        <v>92</v>
      </c>
      <c r="G10" s="47" t="s">
        <v>73</v>
      </c>
      <c r="H10" s="47" t="s">
        <v>71</v>
      </c>
      <c r="I10" s="47" t="s">
        <v>72</v>
      </c>
      <c r="J10" s="62"/>
      <c r="K10" s="62"/>
      <c r="L10" s="38" t="s">
        <v>77</v>
      </c>
      <c r="M10" s="38" t="s">
        <v>78</v>
      </c>
    </row>
    <row r="11" spans="1:15" ht="24.75" customHeight="1" x14ac:dyDescent="0.3">
      <c r="B11" s="6" t="s">
        <v>0</v>
      </c>
      <c r="C11" s="2" t="s">
        <v>2</v>
      </c>
      <c r="D11" s="33">
        <f t="shared" ref="D11" si="2">D12+D13+D14+D15+D16+D17+D18+D19</f>
        <v>23286.199999999997</v>
      </c>
      <c r="E11" s="44">
        <f>D11/D60*100</f>
        <v>9.6660537053717803</v>
      </c>
      <c r="F11" s="56">
        <f t="shared" ref="F11" si="3">F12+F13+F14+F15+F16+F17+F18+F19</f>
        <v>55163.700000000012</v>
      </c>
      <c r="G11" s="44">
        <f>F11/F60*100</f>
        <v>9.9192915842362179</v>
      </c>
      <c r="H11" s="33">
        <f t="shared" ref="H11" si="4">H12+H13+H14+H15+H16+H17+H18+H19</f>
        <v>22229.5</v>
      </c>
      <c r="I11" s="44">
        <f>H11/H60*100</f>
        <v>9.3619417348156659</v>
      </c>
      <c r="J11" s="40">
        <f>H11/F11*100</f>
        <v>40.297333210063854</v>
      </c>
      <c r="K11" s="33">
        <f t="shared" ref="K11:K41" si="5">H11-F11</f>
        <v>-32934.200000000012</v>
      </c>
      <c r="L11" s="33">
        <f t="shared" ref="L11:L27" si="6">H11-D11</f>
        <v>-1056.6999999999971</v>
      </c>
      <c r="M11" s="41">
        <f t="shared" ref="M11:M26" si="7">I11-E11</f>
        <v>-0.30411197055611439</v>
      </c>
    </row>
    <row r="12" spans="1:15" ht="57.75" customHeight="1" x14ac:dyDescent="0.3">
      <c r="B12" s="9" t="s">
        <v>46</v>
      </c>
      <c r="C12" s="4" t="s">
        <v>3</v>
      </c>
      <c r="D12" s="34">
        <v>850</v>
      </c>
      <c r="E12" s="34"/>
      <c r="F12" s="57">
        <v>1875.1</v>
      </c>
      <c r="G12" s="34"/>
      <c r="H12" s="34">
        <v>911.2</v>
      </c>
      <c r="I12" s="34"/>
      <c r="J12" s="42">
        <f>H12/F12*100</f>
        <v>48.594741613780599</v>
      </c>
      <c r="K12" s="35">
        <f t="shared" si="5"/>
        <v>-963.89999999999986</v>
      </c>
      <c r="L12" s="35">
        <f t="shared" si="6"/>
        <v>61.200000000000045</v>
      </c>
      <c r="M12" s="43"/>
    </row>
    <row r="13" spans="1:15" ht="96.75" customHeight="1" x14ac:dyDescent="0.3">
      <c r="B13" s="9" t="s">
        <v>47</v>
      </c>
      <c r="C13" s="4" t="s">
        <v>4</v>
      </c>
      <c r="D13" s="34">
        <v>307.39999999999998</v>
      </c>
      <c r="E13" s="34"/>
      <c r="F13" s="57">
        <v>1165.2</v>
      </c>
      <c r="G13" s="34"/>
      <c r="H13" s="34">
        <v>373.4</v>
      </c>
      <c r="I13" s="34"/>
      <c r="J13" s="42">
        <f>H13/F13*100</f>
        <v>32.046000686577408</v>
      </c>
      <c r="K13" s="35">
        <f t="shared" si="5"/>
        <v>-791.80000000000007</v>
      </c>
      <c r="L13" s="35">
        <f t="shared" si="6"/>
        <v>66</v>
      </c>
      <c r="M13" s="43"/>
    </row>
    <row r="14" spans="1:15" ht="40.5" customHeight="1" x14ac:dyDescent="0.3">
      <c r="B14" s="9" t="s">
        <v>48</v>
      </c>
      <c r="C14" s="4" t="s">
        <v>5</v>
      </c>
      <c r="D14" s="34">
        <v>16175.1</v>
      </c>
      <c r="E14" s="34"/>
      <c r="F14" s="57">
        <v>33477.4</v>
      </c>
      <c r="G14" s="34"/>
      <c r="H14" s="34">
        <v>13189.8</v>
      </c>
      <c r="I14" s="34"/>
      <c r="J14" s="42">
        <f>H14/F14*100</f>
        <v>39.399117016255744</v>
      </c>
      <c r="K14" s="35">
        <f t="shared" si="5"/>
        <v>-20287.600000000002</v>
      </c>
      <c r="L14" s="35">
        <f t="shared" si="6"/>
        <v>-2985.3000000000011</v>
      </c>
      <c r="M14" s="43"/>
    </row>
    <row r="15" spans="1:15" ht="18.75" x14ac:dyDescent="0.3">
      <c r="B15" s="9" t="s">
        <v>49</v>
      </c>
      <c r="C15" s="4" t="s">
        <v>6</v>
      </c>
      <c r="D15" s="34">
        <v>0</v>
      </c>
      <c r="E15" s="34"/>
      <c r="F15" s="57">
        <v>4.8</v>
      </c>
      <c r="G15" s="34"/>
      <c r="H15" s="34">
        <v>4.8</v>
      </c>
      <c r="I15" s="34"/>
      <c r="J15" s="42">
        <v>0</v>
      </c>
      <c r="K15" s="35">
        <f t="shared" si="5"/>
        <v>0</v>
      </c>
      <c r="L15" s="35">
        <f t="shared" si="6"/>
        <v>4.8</v>
      </c>
      <c r="M15" s="43"/>
    </row>
    <row r="16" spans="1:15" ht="99.75" customHeight="1" x14ac:dyDescent="0.3">
      <c r="B16" s="9" t="s">
        <v>50</v>
      </c>
      <c r="C16" s="4" t="s">
        <v>7</v>
      </c>
      <c r="D16" s="34">
        <v>2584.1</v>
      </c>
      <c r="E16" s="34"/>
      <c r="F16" s="57">
        <v>8040.8</v>
      </c>
      <c r="G16" s="34"/>
      <c r="H16" s="34">
        <v>3236.3</v>
      </c>
      <c r="I16" s="34"/>
      <c r="J16" s="42">
        <f>H16/F16*100</f>
        <v>40.248482738036017</v>
      </c>
      <c r="K16" s="35">
        <f t="shared" si="5"/>
        <v>-4804.5</v>
      </c>
      <c r="L16" s="35">
        <f t="shared" si="6"/>
        <v>652.20000000000027</v>
      </c>
      <c r="M16" s="43"/>
    </row>
    <row r="17" spans="2:13" ht="37.5" x14ac:dyDescent="0.3">
      <c r="B17" s="9" t="s">
        <v>51</v>
      </c>
      <c r="C17" s="4" t="s">
        <v>8</v>
      </c>
      <c r="D17" s="34">
        <v>0</v>
      </c>
      <c r="E17" s="34"/>
      <c r="F17" s="57">
        <v>0</v>
      </c>
      <c r="G17" s="34"/>
      <c r="H17" s="34">
        <v>0</v>
      </c>
      <c r="I17" s="34"/>
      <c r="J17" s="42">
        <v>0</v>
      </c>
      <c r="K17" s="35">
        <f t="shared" si="5"/>
        <v>0</v>
      </c>
      <c r="L17" s="35">
        <f t="shared" si="6"/>
        <v>0</v>
      </c>
      <c r="M17" s="43"/>
    </row>
    <row r="18" spans="2:13" ht="20.25" customHeight="1" x14ac:dyDescent="0.3">
      <c r="B18" s="9" t="s">
        <v>52</v>
      </c>
      <c r="C18" s="4" t="s">
        <v>9</v>
      </c>
      <c r="D18" s="34">
        <v>0</v>
      </c>
      <c r="E18" s="34"/>
      <c r="F18" s="57">
        <v>90</v>
      </c>
      <c r="G18" s="34"/>
      <c r="H18" s="34">
        <v>0</v>
      </c>
      <c r="I18" s="34"/>
      <c r="J18" s="42">
        <f t="shared" ref="J18:J26" si="8">H18/F18*100</f>
        <v>0</v>
      </c>
      <c r="K18" s="35">
        <f t="shared" si="5"/>
        <v>-90</v>
      </c>
      <c r="L18" s="35">
        <f t="shared" si="6"/>
        <v>0</v>
      </c>
      <c r="M18" s="43"/>
    </row>
    <row r="19" spans="2:13" ht="37.5" x14ac:dyDescent="0.3">
      <c r="B19" s="9" t="s">
        <v>53</v>
      </c>
      <c r="C19" s="4" t="s">
        <v>10</v>
      </c>
      <c r="D19" s="34">
        <v>3369.6</v>
      </c>
      <c r="E19" s="34"/>
      <c r="F19" s="57">
        <v>10510.4</v>
      </c>
      <c r="G19" s="34"/>
      <c r="H19" s="34">
        <v>4514</v>
      </c>
      <c r="I19" s="34"/>
      <c r="J19" s="42">
        <f t="shared" si="8"/>
        <v>42.947937281169132</v>
      </c>
      <c r="K19" s="35">
        <f t="shared" si="5"/>
        <v>-5996.4</v>
      </c>
      <c r="L19" s="35">
        <f t="shared" si="6"/>
        <v>1144.4000000000001</v>
      </c>
      <c r="M19" s="43"/>
    </row>
    <row r="20" spans="2:13" ht="18.75" x14ac:dyDescent="0.3">
      <c r="B20" s="6" t="s">
        <v>11</v>
      </c>
      <c r="C20" s="2" t="s">
        <v>12</v>
      </c>
      <c r="D20" s="33">
        <f>D21</f>
        <v>255.1</v>
      </c>
      <c r="E20" s="44">
        <f>D20/D60*100</f>
        <v>0.10589148509590836</v>
      </c>
      <c r="F20" s="56">
        <f>F21</f>
        <v>815.2</v>
      </c>
      <c r="G20" s="44">
        <f>F20/F60*100</f>
        <v>0.1465856441730588</v>
      </c>
      <c r="H20" s="33">
        <f>H21</f>
        <v>349.9</v>
      </c>
      <c r="I20" s="44">
        <f>H20/H60*100</f>
        <v>0.14736019312229248</v>
      </c>
      <c r="J20" s="40">
        <f t="shared" si="8"/>
        <v>42.921982335623156</v>
      </c>
      <c r="K20" s="33">
        <f t="shared" si="5"/>
        <v>-465.30000000000007</v>
      </c>
      <c r="L20" s="33">
        <f t="shared" si="6"/>
        <v>94.799999999999983</v>
      </c>
      <c r="M20" s="41">
        <f t="shared" si="7"/>
        <v>4.1468708026384124E-2</v>
      </c>
    </row>
    <row r="21" spans="2:13" ht="37.5" x14ac:dyDescent="0.3">
      <c r="B21" s="9" t="s">
        <v>54</v>
      </c>
      <c r="C21" s="4" t="s">
        <v>13</v>
      </c>
      <c r="D21" s="35">
        <v>255.1</v>
      </c>
      <c r="E21" s="34"/>
      <c r="F21" s="57">
        <v>815.2</v>
      </c>
      <c r="G21" s="34"/>
      <c r="H21" s="35">
        <v>349.9</v>
      </c>
      <c r="I21" s="34"/>
      <c r="J21" s="42">
        <f t="shared" si="8"/>
        <v>42.921982335623156</v>
      </c>
      <c r="K21" s="35">
        <f t="shared" si="5"/>
        <v>-465.30000000000007</v>
      </c>
      <c r="L21" s="35">
        <f t="shared" si="6"/>
        <v>94.799999999999983</v>
      </c>
      <c r="M21" s="43"/>
    </row>
    <row r="22" spans="2:13" ht="36.75" customHeight="1" x14ac:dyDescent="0.3">
      <c r="B22" s="6" t="s">
        <v>14</v>
      </c>
      <c r="C22" s="2" t="s">
        <v>15</v>
      </c>
      <c r="D22" s="36">
        <f>D25+D24</f>
        <v>1935</v>
      </c>
      <c r="E22" s="44">
        <f>D22/D60*100</f>
        <v>0.80321451846563185</v>
      </c>
      <c r="F22" s="56">
        <f>F25+F24+F23</f>
        <v>6223.1</v>
      </c>
      <c r="G22" s="44">
        <f>F22/F60*100</f>
        <v>1.1190102088485798</v>
      </c>
      <c r="H22" s="36">
        <f>H25+H24+H23</f>
        <v>2559</v>
      </c>
      <c r="I22" s="44">
        <f>H22/H60*100</f>
        <v>1.077721446698904</v>
      </c>
      <c r="J22" s="40">
        <f t="shared" si="8"/>
        <v>41.120984718227248</v>
      </c>
      <c r="K22" s="33">
        <f>H22-F22</f>
        <v>-3664.1000000000004</v>
      </c>
      <c r="L22" s="33">
        <f t="shared" si="6"/>
        <v>624</v>
      </c>
      <c r="M22" s="41">
        <f t="shared" si="7"/>
        <v>0.27450692823327216</v>
      </c>
    </row>
    <row r="23" spans="2:13" ht="36.75" customHeight="1" x14ac:dyDescent="0.3">
      <c r="B23" s="9" t="s">
        <v>122</v>
      </c>
      <c r="C23" s="4" t="s">
        <v>123</v>
      </c>
      <c r="D23" s="68">
        <v>0</v>
      </c>
      <c r="E23" s="34">
        <v>0</v>
      </c>
      <c r="F23" s="57">
        <v>275.8</v>
      </c>
      <c r="G23" s="34">
        <f>F23/F60*100</f>
        <v>4.959313133332878E-2</v>
      </c>
      <c r="H23" s="68">
        <v>52.5</v>
      </c>
      <c r="I23" s="34">
        <f>H23/H60*100</f>
        <v>2.2110346210118193E-2</v>
      </c>
      <c r="J23" s="42">
        <f t="shared" si="8"/>
        <v>19.035532994923855</v>
      </c>
      <c r="K23" s="35">
        <f>H23-F23</f>
        <v>-223.3</v>
      </c>
      <c r="L23" s="35">
        <f t="shared" si="6"/>
        <v>52.5</v>
      </c>
      <c r="M23" s="43">
        <f t="shared" si="7"/>
        <v>2.2110346210118193E-2</v>
      </c>
    </row>
    <row r="24" spans="2:13" ht="93.75" x14ac:dyDescent="0.3">
      <c r="B24" s="9" t="s">
        <v>107</v>
      </c>
      <c r="C24" s="4" t="s">
        <v>106</v>
      </c>
      <c r="D24" s="35">
        <v>1935</v>
      </c>
      <c r="E24" s="34">
        <v>0</v>
      </c>
      <c r="F24" s="57">
        <v>5922.3</v>
      </c>
      <c r="G24" s="34">
        <v>0</v>
      </c>
      <c r="H24" s="35">
        <v>2506.5</v>
      </c>
      <c r="I24" s="34">
        <v>0</v>
      </c>
      <c r="J24" s="42">
        <v>0</v>
      </c>
      <c r="K24" s="35">
        <v>0</v>
      </c>
      <c r="L24" s="35">
        <v>0</v>
      </c>
      <c r="M24" s="43">
        <v>0</v>
      </c>
    </row>
    <row r="25" spans="2:13" ht="60" customHeight="1" x14ac:dyDescent="0.3">
      <c r="B25" s="9" t="s">
        <v>55</v>
      </c>
      <c r="C25" s="4" t="s">
        <v>16</v>
      </c>
      <c r="D25" s="35">
        <v>0</v>
      </c>
      <c r="E25" s="34"/>
      <c r="F25" s="57">
        <v>25</v>
      </c>
      <c r="G25" s="34"/>
      <c r="H25" s="35">
        <v>0</v>
      </c>
      <c r="I25" s="34"/>
      <c r="J25" s="42">
        <f t="shared" si="8"/>
        <v>0</v>
      </c>
      <c r="K25" s="35">
        <f t="shared" si="5"/>
        <v>-25</v>
      </c>
      <c r="L25" s="35">
        <f t="shared" si="6"/>
        <v>0</v>
      </c>
      <c r="M25" s="43"/>
    </row>
    <row r="26" spans="2:13" ht="18.75" x14ac:dyDescent="0.3">
      <c r="B26" s="6" t="s">
        <v>17</v>
      </c>
      <c r="C26" s="2" t="s">
        <v>18</v>
      </c>
      <c r="D26" s="36">
        <f>D27+E29+D28+D29+D30</f>
        <v>15018.9</v>
      </c>
      <c r="E26" s="45">
        <f>D26/D60*100</f>
        <v>6.2343144865030897</v>
      </c>
      <c r="F26" s="55">
        <f>F27+F28+F29+F30</f>
        <v>46136.9</v>
      </c>
      <c r="G26" s="45">
        <f>F26/F60*100</f>
        <v>8.2961324909813499</v>
      </c>
      <c r="H26" s="36">
        <f>H27+I29+H28+H29+H30</f>
        <v>3331</v>
      </c>
      <c r="I26" s="45">
        <f>H26/H60*100</f>
        <v>1.4028488233505469</v>
      </c>
      <c r="J26" s="40">
        <f t="shared" si="8"/>
        <v>7.2198175430078741</v>
      </c>
      <c r="K26" s="33">
        <f t="shared" si="5"/>
        <v>-42805.9</v>
      </c>
      <c r="L26" s="33">
        <f t="shared" si="6"/>
        <v>-11687.9</v>
      </c>
      <c r="M26" s="41">
        <f t="shared" si="7"/>
        <v>-4.8314656631525423</v>
      </c>
    </row>
    <row r="27" spans="2:13" ht="40.5" customHeight="1" x14ac:dyDescent="0.3">
      <c r="B27" s="9" t="s">
        <v>56</v>
      </c>
      <c r="C27" s="4" t="s">
        <v>19</v>
      </c>
      <c r="D27" s="35">
        <v>0</v>
      </c>
      <c r="E27" s="34"/>
      <c r="F27" s="57">
        <v>221.6</v>
      </c>
      <c r="G27" s="34"/>
      <c r="H27" s="35">
        <v>0</v>
      </c>
      <c r="I27" s="34"/>
      <c r="J27" s="42">
        <f t="shared" ref="J27:J33" si="9">H27/F27*100</f>
        <v>0</v>
      </c>
      <c r="K27" s="35">
        <f t="shared" si="5"/>
        <v>-221.6</v>
      </c>
      <c r="L27" s="35">
        <f t="shared" si="6"/>
        <v>0</v>
      </c>
      <c r="M27" s="43"/>
    </row>
    <row r="28" spans="2:13" ht="18.75" x14ac:dyDescent="0.3">
      <c r="B28" s="9" t="s">
        <v>86</v>
      </c>
      <c r="C28" s="4" t="s">
        <v>87</v>
      </c>
      <c r="D28" s="35">
        <v>2487</v>
      </c>
      <c r="E28" s="34"/>
      <c r="F28" s="57">
        <v>5537.7</v>
      </c>
      <c r="G28" s="34"/>
      <c r="H28" s="35">
        <v>2424.1</v>
      </c>
      <c r="I28" s="34"/>
      <c r="J28" s="42">
        <f t="shared" si="9"/>
        <v>43.774491214764247</v>
      </c>
      <c r="K28" s="35">
        <f t="shared" si="5"/>
        <v>-3113.6</v>
      </c>
      <c r="L28" s="35">
        <f t="shared" ref="L28:M59" si="10">H28-D28</f>
        <v>-62.900000000000091</v>
      </c>
      <c r="M28" s="43"/>
    </row>
    <row r="29" spans="2:13" ht="37.5" x14ac:dyDescent="0.3">
      <c r="B29" s="9" t="s">
        <v>57</v>
      </c>
      <c r="C29" s="4" t="s">
        <v>20</v>
      </c>
      <c r="D29" s="35">
        <v>12531.9</v>
      </c>
      <c r="E29" s="34"/>
      <c r="F29" s="57">
        <v>39604.9</v>
      </c>
      <c r="G29" s="34"/>
      <c r="H29" s="35">
        <v>904.1</v>
      </c>
      <c r="I29" s="34"/>
      <c r="J29" s="42">
        <f t="shared" si="9"/>
        <v>2.2827983406093688</v>
      </c>
      <c r="K29" s="35">
        <f t="shared" si="5"/>
        <v>-38700.800000000003</v>
      </c>
      <c r="L29" s="35">
        <f t="shared" si="10"/>
        <v>-11627.8</v>
      </c>
      <c r="M29" s="43"/>
    </row>
    <row r="30" spans="2:13" ht="37.5" x14ac:dyDescent="0.3">
      <c r="B30" s="9" t="s">
        <v>58</v>
      </c>
      <c r="C30" s="4" t="s">
        <v>21</v>
      </c>
      <c r="D30" s="35">
        <v>0</v>
      </c>
      <c r="E30" s="34"/>
      <c r="F30" s="57">
        <v>772.7</v>
      </c>
      <c r="G30" s="34"/>
      <c r="H30" s="35">
        <v>2.8</v>
      </c>
      <c r="I30" s="34"/>
      <c r="J30" s="42">
        <f t="shared" si="9"/>
        <v>0.362365730555196</v>
      </c>
      <c r="K30" s="35">
        <f t="shared" si="5"/>
        <v>-769.90000000000009</v>
      </c>
      <c r="L30" s="35">
        <f t="shared" si="10"/>
        <v>2.8</v>
      </c>
      <c r="M30" s="43"/>
    </row>
    <row r="31" spans="2:13" ht="37.5" x14ac:dyDescent="0.3">
      <c r="B31" s="6" t="s">
        <v>22</v>
      </c>
      <c r="C31" s="7" t="s">
        <v>23</v>
      </c>
      <c r="D31" s="33">
        <f>D32+D33+D35+D34</f>
        <v>8393.2999999999993</v>
      </c>
      <c r="E31" s="44">
        <f>D31/D60*100</f>
        <v>3.4840415596059882</v>
      </c>
      <c r="F31" s="56">
        <f>F32+F33+F35+F34</f>
        <v>20212.399999999998</v>
      </c>
      <c r="G31" s="44">
        <f>F31/F60*100</f>
        <v>3.6345040165401543</v>
      </c>
      <c r="H31" s="33">
        <f>H32+H33+H35+H34</f>
        <v>575.79999999999995</v>
      </c>
      <c r="I31" s="44">
        <f>H31/H60*100</f>
        <v>0.24249785424354389</v>
      </c>
      <c r="J31" s="40">
        <f t="shared" si="9"/>
        <v>2.848746314143793</v>
      </c>
      <c r="K31" s="33">
        <f t="shared" si="5"/>
        <v>-19636.599999999999</v>
      </c>
      <c r="L31" s="33">
        <f t="shared" si="10"/>
        <v>-7817.4999999999991</v>
      </c>
      <c r="M31" s="41">
        <f t="shared" ref="M31:M38" si="11">I31-E31</f>
        <v>-3.2415437053624441</v>
      </c>
    </row>
    <row r="32" spans="2:13" ht="18.75" x14ac:dyDescent="0.3">
      <c r="B32" s="9" t="s">
        <v>59</v>
      </c>
      <c r="C32" s="8" t="s">
        <v>24</v>
      </c>
      <c r="D32" s="35">
        <v>39.299999999999997</v>
      </c>
      <c r="E32" s="34"/>
      <c r="F32" s="57">
        <v>121.8</v>
      </c>
      <c r="G32" s="34"/>
      <c r="H32" s="35">
        <v>49.8</v>
      </c>
      <c r="I32" s="34"/>
      <c r="J32" s="42">
        <f t="shared" si="9"/>
        <v>40.88669950738916</v>
      </c>
      <c r="K32" s="35">
        <f t="shared" si="5"/>
        <v>-72</v>
      </c>
      <c r="L32" s="35">
        <f t="shared" si="10"/>
        <v>10.5</v>
      </c>
      <c r="M32" s="43"/>
    </row>
    <row r="33" spans="2:13" ht="18.75" x14ac:dyDescent="0.3">
      <c r="B33" s="9" t="s">
        <v>60</v>
      </c>
      <c r="C33" s="8" t="s">
        <v>25</v>
      </c>
      <c r="D33" s="35">
        <v>0</v>
      </c>
      <c r="E33" s="34"/>
      <c r="F33" s="57">
        <v>20090.599999999999</v>
      </c>
      <c r="G33" s="34"/>
      <c r="H33" s="35">
        <v>526</v>
      </c>
      <c r="I33" s="34"/>
      <c r="J33" s="42">
        <f t="shared" si="9"/>
        <v>2.6181398265855678</v>
      </c>
      <c r="K33" s="35">
        <f t="shared" si="5"/>
        <v>-19564.599999999999</v>
      </c>
      <c r="L33" s="35">
        <f t="shared" si="10"/>
        <v>526</v>
      </c>
      <c r="M33" s="43"/>
    </row>
    <row r="34" spans="2:13" ht="18.75" x14ac:dyDescent="0.3">
      <c r="B34" s="9" t="s">
        <v>108</v>
      </c>
      <c r="C34" s="4" t="s">
        <v>109</v>
      </c>
      <c r="D34" s="35">
        <v>0</v>
      </c>
      <c r="E34" s="34"/>
      <c r="F34" s="57">
        <v>0</v>
      </c>
      <c r="G34" s="34"/>
      <c r="H34" s="35">
        <v>0</v>
      </c>
      <c r="I34" s="34"/>
      <c r="J34" s="42"/>
      <c r="K34" s="35"/>
      <c r="L34" s="35"/>
      <c r="M34" s="43"/>
    </row>
    <row r="35" spans="2:13" ht="56.25" x14ac:dyDescent="0.3">
      <c r="B35" s="9" t="s">
        <v>105</v>
      </c>
      <c r="C35" s="8" t="s">
        <v>104</v>
      </c>
      <c r="D35" s="35">
        <v>8354</v>
      </c>
      <c r="E35" s="34"/>
      <c r="F35" s="57">
        <v>0</v>
      </c>
      <c r="G35" s="34"/>
      <c r="H35" s="35">
        <v>0</v>
      </c>
      <c r="I35" s="34"/>
      <c r="J35" s="42">
        <v>0</v>
      </c>
      <c r="K35" s="35">
        <f t="shared" si="5"/>
        <v>0</v>
      </c>
      <c r="L35" s="35">
        <f t="shared" si="10"/>
        <v>-8354</v>
      </c>
      <c r="M35" s="43"/>
    </row>
    <row r="36" spans="2:13" ht="18.75" x14ac:dyDescent="0.3">
      <c r="B36" s="6" t="s">
        <v>74</v>
      </c>
      <c r="C36" s="7" t="s">
        <v>75</v>
      </c>
      <c r="D36" s="33">
        <f t="shared" ref="D36" si="12">D37</f>
        <v>70</v>
      </c>
      <c r="E36" s="33">
        <f t="shared" ref="E36" si="13">E37</f>
        <v>0</v>
      </c>
      <c r="F36" s="56">
        <f>F37</f>
        <v>2872.8</v>
      </c>
      <c r="G36" s="33">
        <f t="shared" ref="G36:M36" si="14">G37</f>
        <v>0</v>
      </c>
      <c r="H36" s="33">
        <f t="shared" si="14"/>
        <v>0</v>
      </c>
      <c r="I36" s="33">
        <f t="shared" si="14"/>
        <v>0</v>
      </c>
      <c r="J36" s="33">
        <f t="shared" si="14"/>
        <v>0</v>
      </c>
      <c r="K36" s="33">
        <f t="shared" si="14"/>
        <v>-2872.8</v>
      </c>
      <c r="L36" s="33">
        <f t="shared" si="14"/>
        <v>-70</v>
      </c>
      <c r="M36" s="33">
        <f t="shared" si="14"/>
        <v>0</v>
      </c>
    </row>
    <row r="37" spans="2:13" ht="37.5" x14ac:dyDescent="0.3">
      <c r="B37" s="9" t="s">
        <v>76</v>
      </c>
      <c r="C37" s="8" t="s">
        <v>103</v>
      </c>
      <c r="D37" s="35">
        <v>70</v>
      </c>
      <c r="E37" s="34"/>
      <c r="F37" s="57">
        <v>2872.8</v>
      </c>
      <c r="G37" s="34"/>
      <c r="H37" s="35">
        <v>0</v>
      </c>
      <c r="I37" s="34"/>
      <c r="J37" s="42">
        <v>0</v>
      </c>
      <c r="K37" s="35">
        <f t="shared" si="5"/>
        <v>-2872.8</v>
      </c>
      <c r="L37" s="35">
        <f t="shared" si="10"/>
        <v>-70</v>
      </c>
      <c r="M37" s="43"/>
    </row>
    <row r="38" spans="2:13" ht="18.75" x14ac:dyDescent="0.3">
      <c r="B38" s="6" t="s">
        <v>26</v>
      </c>
      <c r="C38" s="7" t="s">
        <v>27</v>
      </c>
      <c r="D38" s="33">
        <f>D39+D40+D41+D42+D43</f>
        <v>154819.00000000003</v>
      </c>
      <c r="E38" s="44">
        <f>D38/D60*100</f>
        <v>64.265048338155395</v>
      </c>
      <c r="F38" s="56">
        <f>F39+F40+F41+F42+F43</f>
        <v>316867.3</v>
      </c>
      <c r="G38" s="44">
        <f>F38/F60*100</f>
        <v>56.977670863441944</v>
      </c>
      <c r="H38" s="33">
        <f>H39+H40+H41+H42+H43</f>
        <v>174989.10000000003</v>
      </c>
      <c r="I38" s="44">
        <f>H38/H60*100</f>
        <v>73.696563504704656</v>
      </c>
      <c r="J38" s="40">
        <f>H38/F38*100</f>
        <v>55.224726565347716</v>
      </c>
      <c r="K38" s="33">
        <f t="shared" si="5"/>
        <v>-141878.19999999995</v>
      </c>
      <c r="L38" s="33">
        <f t="shared" si="10"/>
        <v>20170.100000000006</v>
      </c>
      <c r="M38" s="41">
        <f t="shared" si="11"/>
        <v>9.4315151665492607</v>
      </c>
    </row>
    <row r="39" spans="2:13" ht="18.75" x14ac:dyDescent="0.3">
      <c r="B39" s="9" t="s">
        <v>61</v>
      </c>
      <c r="C39" s="8" t="s">
        <v>28</v>
      </c>
      <c r="D39" s="35">
        <v>17997.2</v>
      </c>
      <c r="E39" s="34"/>
      <c r="F39" s="57">
        <v>35972.400000000001</v>
      </c>
      <c r="G39" s="34"/>
      <c r="H39" s="35">
        <v>21588</v>
      </c>
      <c r="I39" s="34"/>
      <c r="J39" s="42">
        <f>H39/F39*100</f>
        <v>60.012676385228673</v>
      </c>
      <c r="K39" s="35">
        <f t="shared" si="5"/>
        <v>-14384.400000000001</v>
      </c>
      <c r="L39" s="35">
        <f t="shared" si="10"/>
        <v>3590.7999999999993</v>
      </c>
      <c r="M39" s="43"/>
    </row>
    <row r="40" spans="2:13" ht="18" customHeight="1" x14ac:dyDescent="0.3">
      <c r="B40" s="9" t="s">
        <v>62</v>
      </c>
      <c r="C40" s="8" t="s">
        <v>29</v>
      </c>
      <c r="D40" s="35">
        <v>113444.9</v>
      </c>
      <c r="E40" s="34"/>
      <c r="F40" s="57">
        <v>229712.1</v>
      </c>
      <c r="G40" s="34"/>
      <c r="H40" s="35">
        <v>125601.7</v>
      </c>
      <c r="I40" s="34"/>
      <c r="J40" s="42">
        <f>H40/F40*100</f>
        <v>54.67787722109545</v>
      </c>
      <c r="K40" s="35">
        <f t="shared" si="5"/>
        <v>-104110.40000000001</v>
      </c>
      <c r="L40" s="35">
        <f t="shared" si="10"/>
        <v>12156.800000000003</v>
      </c>
      <c r="M40" s="43"/>
    </row>
    <row r="41" spans="2:13" ht="40.5" customHeight="1" x14ac:dyDescent="0.3">
      <c r="B41" s="9" t="s">
        <v>93</v>
      </c>
      <c r="C41" s="8" t="s">
        <v>94</v>
      </c>
      <c r="D41" s="35">
        <v>5026.5</v>
      </c>
      <c r="E41" s="34"/>
      <c r="F41" s="57">
        <v>11109.3</v>
      </c>
      <c r="G41" s="34"/>
      <c r="H41" s="35">
        <v>6081.2</v>
      </c>
      <c r="I41" s="34"/>
      <c r="J41" s="42">
        <f>H41/F41*100</f>
        <v>54.739722574779691</v>
      </c>
      <c r="K41" s="35">
        <f t="shared" si="5"/>
        <v>-5028.0999999999995</v>
      </c>
      <c r="L41" s="35">
        <f t="shared" si="10"/>
        <v>1054.6999999999998</v>
      </c>
      <c r="M41" s="43"/>
    </row>
    <row r="42" spans="2:13" ht="35.25" customHeight="1" x14ac:dyDescent="0.3">
      <c r="B42" s="9" t="s">
        <v>63</v>
      </c>
      <c r="C42" s="8" t="s">
        <v>30</v>
      </c>
      <c r="D42" s="35">
        <v>23.2</v>
      </c>
      <c r="E42" s="34"/>
      <c r="F42" s="57">
        <v>93.5</v>
      </c>
      <c r="G42" s="34"/>
      <c r="H42" s="35">
        <v>39.5</v>
      </c>
      <c r="I42" s="34"/>
      <c r="J42" s="42">
        <f t="shared" ref="J42:J60" si="15">H42/F42*100</f>
        <v>42.245989304812838</v>
      </c>
      <c r="K42" s="35">
        <f t="shared" ref="K42:K59" si="16">H42-F42</f>
        <v>-54</v>
      </c>
      <c r="L42" s="35">
        <f t="shared" si="10"/>
        <v>16.3</v>
      </c>
      <c r="M42" s="43"/>
    </row>
    <row r="43" spans="2:13" ht="37.5" customHeight="1" x14ac:dyDescent="0.3">
      <c r="B43" s="9" t="s">
        <v>64</v>
      </c>
      <c r="C43" s="8" t="s">
        <v>31</v>
      </c>
      <c r="D43" s="35">
        <v>18327.2</v>
      </c>
      <c r="E43" s="34"/>
      <c r="F43" s="57">
        <v>39980</v>
      </c>
      <c r="G43" s="34"/>
      <c r="H43" s="35">
        <v>21678.7</v>
      </c>
      <c r="I43" s="34"/>
      <c r="J43" s="42">
        <f t="shared" si="15"/>
        <v>54.223861930965491</v>
      </c>
      <c r="K43" s="35">
        <f t="shared" si="16"/>
        <v>-18301.3</v>
      </c>
      <c r="L43" s="35">
        <f t="shared" si="10"/>
        <v>3351.5</v>
      </c>
      <c r="M43" s="43"/>
    </row>
    <row r="44" spans="2:13" ht="18" customHeight="1" x14ac:dyDescent="0.3">
      <c r="B44" s="6" t="s">
        <v>32</v>
      </c>
      <c r="C44" s="7" t="s">
        <v>33</v>
      </c>
      <c r="D44" s="33">
        <f>D45+D46</f>
        <v>25686.400000000001</v>
      </c>
      <c r="E44" s="44">
        <f>D44/D60*100</f>
        <v>10.662371786623053</v>
      </c>
      <c r="F44" s="56">
        <f>F45+F46</f>
        <v>51196.800000000003</v>
      </c>
      <c r="G44" s="44">
        <f>F44/F60*100</f>
        <v>9.2059812409215631</v>
      </c>
      <c r="H44" s="33">
        <f>H45+H46</f>
        <v>22357.9</v>
      </c>
      <c r="I44" s="44">
        <f>H44/H60*100</f>
        <v>9.4160173244038408</v>
      </c>
      <c r="J44" s="40">
        <f t="shared" si="15"/>
        <v>43.670502843927743</v>
      </c>
      <c r="K44" s="33">
        <f t="shared" si="16"/>
        <v>-28838.9</v>
      </c>
      <c r="L44" s="33">
        <f t="shared" si="10"/>
        <v>-3328.5</v>
      </c>
      <c r="M44" s="41">
        <f t="shared" ref="M44:M52" si="17">I44-E44</f>
        <v>-1.2463544622192124</v>
      </c>
    </row>
    <row r="45" spans="2:13" ht="19.5" customHeight="1" x14ac:dyDescent="0.3">
      <c r="B45" s="9" t="s">
        <v>65</v>
      </c>
      <c r="C45" s="8" t="s">
        <v>34</v>
      </c>
      <c r="D45" s="35">
        <v>21030.2</v>
      </c>
      <c r="E45" s="34"/>
      <c r="F45" s="57">
        <v>41660.300000000003</v>
      </c>
      <c r="G45" s="34"/>
      <c r="H45" s="35">
        <v>17359.2</v>
      </c>
      <c r="I45" s="34"/>
      <c r="J45" s="42">
        <f t="shared" si="15"/>
        <v>41.668446938692234</v>
      </c>
      <c r="K45" s="35">
        <f t="shared" si="16"/>
        <v>-24301.100000000002</v>
      </c>
      <c r="L45" s="35">
        <f t="shared" si="10"/>
        <v>-3671</v>
      </c>
      <c r="M45" s="43"/>
    </row>
    <row r="46" spans="2:13" ht="39" customHeight="1" x14ac:dyDescent="0.3">
      <c r="B46" s="9" t="s">
        <v>66</v>
      </c>
      <c r="C46" s="8" t="s">
        <v>35</v>
      </c>
      <c r="D46" s="35">
        <v>4656.2</v>
      </c>
      <c r="E46" s="34"/>
      <c r="F46" s="57">
        <v>9536.5</v>
      </c>
      <c r="G46" s="34"/>
      <c r="H46" s="35">
        <v>4998.7</v>
      </c>
      <c r="I46" s="34"/>
      <c r="J46" s="42">
        <f t="shared" si="15"/>
        <v>52.416505007078065</v>
      </c>
      <c r="K46" s="35">
        <f t="shared" si="16"/>
        <v>-4537.8</v>
      </c>
      <c r="L46" s="35">
        <f t="shared" si="10"/>
        <v>342.5</v>
      </c>
      <c r="M46" s="43"/>
    </row>
    <row r="47" spans="2:13" ht="18.75" x14ac:dyDescent="0.3">
      <c r="B47" s="6" t="s">
        <v>36</v>
      </c>
      <c r="C47" s="7" t="s">
        <v>37</v>
      </c>
      <c r="D47" s="33">
        <f>D48+D49+D50+D51</f>
        <v>5539.8</v>
      </c>
      <c r="E47" s="44">
        <f>D47/D60*100</f>
        <v>2.2995595810831562</v>
      </c>
      <c r="F47" s="56">
        <f>F48+F49+F50+F51</f>
        <v>42949.9</v>
      </c>
      <c r="G47" s="44">
        <f>F47/F60*100</f>
        <v>7.7230603025864308</v>
      </c>
      <c r="H47" s="33">
        <f>H48+H49+H50+H51</f>
        <v>4603.9000000000005</v>
      </c>
      <c r="I47" s="44">
        <f>H47/H60*100</f>
        <v>1.9389299603192984</v>
      </c>
      <c r="J47" s="40">
        <f t="shared" si="15"/>
        <v>10.719233339309289</v>
      </c>
      <c r="K47" s="33">
        <f t="shared" si="16"/>
        <v>-38346</v>
      </c>
      <c r="L47" s="33">
        <f t="shared" si="10"/>
        <v>-935.89999999999964</v>
      </c>
      <c r="M47" s="41">
        <f t="shared" si="17"/>
        <v>-0.36062962076385774</v>
      </c>
    </row>
    <row r="48" spans="2:13" ht="18.75" x14ac:dyDescent="0.3">
      <c r="B48" s="9" t="s">
        <v>36</v>
      </c>
      <c r="C48" s="8" t="s">
        <v>38</v>
      </c>
      <c r="D48" s="35">
        <v>1846.7</v>
      </c>
      <c r="E48" s="34"/>
      <c r="F48" s="57">
        <v>3950.6</v>
      </c>
      <c r="G48" s="34"/>
      <c r="H48" s="35">
        <v>1955.7</v>
      </c>
      <c r="I48" s="34"/>
      <c r="J48" s="42">
        <f t="shared" si="15"/>
        <v>49.50387282944363</v>
      </c>
      <c r="K48" s="35">
        <f t="shared" si="16"/>
        <v>-1994.8999999999999</v>
      </c>
      <c r="L48" s="35">
        <f t="shared" si="10"/>
        <v>109</v>
      </c>
      <c r="M48" s="43"/>
    </row>
    <row r="49" spans="2:13" ht="18" customHeight="1" x14ac:dyDescent="0.3">
      <c r="B49" s="9" t="s">
        <v>67</v>
      </c>
      <c r="C49" s="8" t="s">
        <v>39</v>
      </c>
      <c r="D49" s="35">
        <v>0</v>
      </c>
      <c r="E49" s="34"/>
      <c r="F49" s="57">
        <v>0</v>
      </c>
      <c r="G49" s="34"/>
      <c r="H49" s="35">
        <v>0</v>
      </c>
      <c r="I49" s="34"/>
      <c r="J49" s="42" t="e">
        <f t="shared" si="15"/>
        <v>#DIV/0!</v>
      </c>
      <c r="K49" s="35">
        <f t="shared" si="16"/>
        <v>0</v>
      </c>
      <c r="L49" s="35">
        <f t="shared" si="10"/>
        <v>0</v>
      </c>
      <c r="M49" s="43"/>
    </row>
    <row r="50" spans="2:13" ht="18.75" x14ac:dyDescent="0.3">
      <c r="B50" s="9" t="s">
        <v>68</v>
      </c>
      <c r="C50" s="8" t="s">
        <v>40</v>
      </c>
      <c r="D50" s="35">
        <v>3679.8</v>
      </c>
      <c r="E50" s="34"/>
      <c r="F50" s="57">
        <v>38912.5</v>
      </c>
      <c r="G50" s="34"/>
      <c r="H50" s="35">
        <v>2632.4</v>
      </c>
      <c r="I50" s="34"/>
      <c r="J50" s="42">
        <f t="shared" si="15"/>
        <v>6.7649212977834878</v>
      </c>
      <c r="K50" s="35">
        <f t="shared" si="16"/>
        <v>-36280.1</v>
      </c>
      <c r="L50" s="35">
        <f t="shared" si="10"/>
        <v>-1047.4000000000001</v>
      </c>
      <c r="M50" s="43"/>
    </row>
    <row r="51" spans="2:13" ht="37.5" customHeight="1" x14ac:dyDescent="0.3">
      <c r="B51" s="9" t="s">
        <v>88</v>
      </c>
      <c r="C51" s="8" t="s">
        <v>41</v>
      </c>
      <c r="D51" s="35">
        <v>13.3</v>
      </c>
      <c r="E51" s="34"/>
      <c r="F51" s="57">
        <v>86.8</v>
      </c>
      <c r="G51" s="34"/>
      <c r="H51" s="35">
        <v>15.8</v>
      </c>
      <c r="I51" s="34"/>
      <c r="J51" s="42">
        <f t="shared" si="15"/>
        <v>18.202764976958527</v>
      </c>
      <c r="K51" s="35">
        <f t="shared" si="16"/>
        <v>-71</v>
      </c>
      <c r="L51" s="35">
        <f t="shared" si="10"/>
        <v>2.5</v>
      </c>
      <c r="M51" s="43"/>
    </row>
    <row r="52" spans="2:13" ht="17.25" customHeight="1" x14ac:dyDescent="0.3">
      <c r="B52" s="6" t="s">
        <v>89</v>
      </c>
      <c r="C52" s="7" t="s">
        <v>42</v>
      </c>
      <c r="D52" s="33">
        <f>D53+D54+D55</f>
        <v>5016.2</v>
      </c>
      <c r="E52" s="44">
        <f>D52/D60*100</f>
        <v>2.0822142984637222</v>
      </c>
      <c r="F52" s="56">
        <f>F53+F54+F55</f>
        <v>12785.9</v>
      </c>
      <c r="G52" s="44">
        <f>F52/F60*100</f>
        <v>2.2991037632879201</v>
      </c>
      <c r="H52" s="33">
        <f>H53+H54+H55</f>
        <v>5998.6</v>
      </c>
      <c r="I52" s="44">
        <f>H52/H60*100</f>
        <v>2.526307100495524</v>
      </c>
      <c r="J52" s="40">
        <f t="shared" si="15"/>
        <v>46.915743123284251</v>
      </c>
      <c r="K52" s="33">
        <f t="shared" si="16"/>
        <v>-6787.2999999999993</v>
      </c>
      <c r="L52" s="33">
        <f t="shared" si="10"/>
        <v>982.40000000000055</v>
      </c>
      <c r="M52" s="41">
        <f t="shared" si="17"/>
        <v>0.44409280203180179</v>
      </c>
    </row>
    <row r="53" spans="2:13" ht="19.5" customHeight="1" x14ac:dyDescent="0.3">
      <c r="B53" s="9" t="s">
        <v>69</v>
      </c>
      <c r="C53" s="12" t="s">
        <v>43</v>
      </c>
      <c r="D53" s="35">
        <v>3993.7</v>
      </c>
      <c r="E53" s="34"/>
      <c r="F53" s="57">
        <v>10034.299999999999</v>
      </c>
      <c r="G53" s="34"/>
      <c r="H53" s="35">
        <v>4646.2</v>
      </c>
      <c r="I53" s="34"/>
      <c r="J53" s="42">
        <f t="shared" si="15"/>
        <v>46.303180092283469</v>
      </c>
      <c r="K53" s="35">
        <f t="shared" si="16"/>
        <v>-5388.0999999999995</v>
      </c>
      <c r="L53" s="35">
        <f t="shared" si="10"/>
        <v>652.5</v>
      </c>
      <c r="M53" s="43"/>
    </row>
    <row r="54" spans="2:13" ht="18" customHeight="1" x14ac:dyDescent="0.3">
      <c r="B54" s="9" t="s">
        <v>70</v>
      </c>
      <c r="C54" s="12" t="s">
        <v>44</v>
      </c>
      <c r="D54" s="35">
        <v>54.7</v>
      </c>
      <c r="E54" s="34"/>
      <c r="F54" s="57">
        <v>209.5</v>
      </c>
      <c r="G54" s="34"/>
      <c r="H54" s="35">
        <v>41.6</v>
      </c>
      <c r="I54" s="34"/>
      <c r="J54" s="42">
        <f t="shared" si="15"/>
        <v>19.85680190930788</v>
      </c>
      <c r="K54" s="35">
        <f t="shared" si="16"/>
        <v>-167.9</v>
      </c>
      <c r="L54" s="35">
        <f t="shared" si="10"/>
        <v>-13.100000000000001</v>
      </c>
      <c r="M54" s="43"/>
    </row>
    <row r="55" spans="2:13" ht="18" customHeight="1" x14ac:dyDescent="0.3">
      <c r="B55" s="9" t="s">
        <v>111</v>
      </c>
      <c r="C55" s="4" t="s">
        <v>110</v>
      </c>
      <c r="D55" s="35">
        <v>967.8</v>
      </c>
      <c r="E55" s="34"/>
      <c r="F55" s="57">
        <v>2542.1</v>
      </c>
      <c r="G55" s="34"/>
      <c r="H55" s="35">
        <v>1310.8</v>
      </c>
      <c r="I55" s="34"/>
      <c r="J55" s="42"/>
      <c r="K55" s="35"/>
      <c r="L55" s="35"/>
      <c r="M55" s="43"/>
    </row>
    <row r="56" spans="2:13" ht="18" customHeight="1" x14ac:dyDescent="0.3">
      <c r="B56" s="6" t="s">
        <v>95</v>
      </c>
      <c r="C56" s="32" t="s">
        <v>96</v>
      </c>
      <c r="D56" s="36">
        <f>D57+D59+D58</f>
        <v>887.1</v>
      </c>
      <c r="E56" s="44">
        <f>D56/D60*100</f>
        <v>0.36823338466711214</v>
      </c>
      <c r="F56" s="56">
        <f>F57+F58</f>
        <v>901.4</v>
      </c>
      <c r="G56" s="44">
        <f>F56/F60*100</f>
        <v>0.16208574540921883</v>
      </c>
      <c r="H56" s="36">
        <f>H57+H59+H58</f>
        <v>450.7</v>
      </c>
      <c r="I56" s="44">
        <f>H56/H60*100</f>
        <v>0.18981205784571945</v>
      </c>
      <c r="J56" s="42">
        <f t="shared" si="15"/>
        <v>50</v>
      </c>
      <c r="K56" s="35">
        <f t="shared" si="16"/>
        <v>-450.7</v>
      </c>
      <c r="L56" s="35">
        <f t="shared" si="10"/>
        <v>-436.40000000000003</v>
      </c>
      <c r="M56" s="41">
        <f t="shared" si="10"/>
        <v>-0.1784213268213927</v>
      </c>
    </row>
    <row r="57" spans="2:13" ht="18" customHeight="1" x14ac:dyDescent="0.3">
      <c r="B57" s="9" t="s">
        <v>97</v>
      </c>
      <c r="C57" s="12" t="s">
        <v>100</v>
      </c>
      <c r="D57" s="35">
        <v>432</v>
      </c>
      <c r="E57" s="34"/>
      <c r="F57" s="57">
        <v>901.4</v>
      </c>
      <c r="G57" s="34"/>
      <c r="H57" s="35">
        <v>450.7</v>
      </c>
      <c r="I57" s="34"/>
      <c r="J57" s="42">
        <f>H57/F57*100</f>
        <v>50</v>
      </c>
      <c r="K57" s="35">
        <f t="shared" si="16"/>
        <v>-450.7</v>
      </c>
      <c r="L57" s="35">
        <f t="shared" si="10"/>
        <v>18.699999999999989</v>
      </c>
      <c r="M57" s="43"/>
    </row>
    <row r="58" spans="2:13" ht="18" customHeight="1" x14ac:dyDescent="0.3">
      <c r="B58" s="9" t="s">
        <v>98</v>
      </c>
      <c r="C58" s="12" t="s">
        <v>101</v>
      </c>
      <c r="D58" s="35">
        <v>0</v>
      </c>
      <c r="E58" s="34"/>
      <c r="F58" s="57">
        <v>0</v>
      </c>
      <c r="G58" s="34"/>
      <c r="H58" s="35">
        <v>0</v>
      </c>
      <c r="I58" s="34"/>
      <c r="J58" s="42">
        <v>0</v>
      </c>
      <c r="K58" s="35">
        <f t="shared" si="16"/>
        <v>0</v>
      </c>
      <c r="L58" s="35">
        <f t="shared" si="10"/>
        <v>0</v>
      </c>
      <c r="M58" s="43"/>
    </row>
    <row r="59" spans="2:13" ht="18" customHeight="1" x14ac:dyDescent="0.3">
      <c r="B59" s="9" t="s">
        <v>99</v>
      </c>
      <c r="C59" s="12" t="s">
        <v>102</v>
      </c>
      <c r="D59" s="35">
        <v>455.1</v>
      </c>
      <c r="E59" s="34"/>
      <c r="F59" s="57">
        <v>0</v>
      </c>
      <c r="G59" s="34"/>
      <c r="H59" s="35">
        <v>0</v>
      </c>
      <c r="I59" s="34"/>
      <c r="J59" s="42">
        <v>0</v>
      </c>
      <c r="K59" s="35">
        <f t="shared" si="16"/>
        <v>0</v>
      </c>
      <c r="L59" s="35">
        <f t="shared" si="10"/>
        <v>-455.1</v>
      </c>
      <c r="M59" s="43"/>
    </row>
    <row r="60" spans="2:13" ht="16.5" customHeight="1" x14ac:dyDescent="0.3">
      <c r="B60" s="6" t="s">
        <v>45</v>
      </c>
      <c r="C60" s="3"/>
      <c r="D60" s="36">
        <f t="shared" ref="D60:I60" si="18">D11+D20+D22+D26+D31+D36+D38+D44+D47+D52+D56</f>
        <v>240907.00000000003</v>
      </c>
      <c r="E60" s="36">
        <f t="shared" si="18"/>
        <v>99.970943144034834</v>
      </c>
      <c r="F60" s="55">
        <f t="shared" si="18"/>
        <v>556125.4</v>
      </c>
      <c r="G60" s="36">
        <f t="shared" si="18"/>
        <v>99.483425860426436</v>
      </c>
      <c r="H60" s="36">
        <f t="shared" si="18"/>
        <v>237445.40000000005</v>
      </c>
      <c r="I60" s="36">
        <f t="shared" si="18"/>
        <v>99.999999999999986</v>
      </c>
      <c r="J60" s="42">
        <f t="shared" si="15"/>
        <v>42.696377471699734</v>
      </c>
      <c r="K60" s="36">
        <f>K11+K20+K22+K26+K31+K36+K38+K44+K47+K52+K56</f>
        <v>-318680</v>
      </c>
      <c r="L60" s="36">
        <f>L11+L20+L22+L26+L31+L36+L38+L44+L47+L52+L56</f>
        <v>-3461.599999999989</v>
      </c>
      <c r="M60" s="36">
        <f>M11+M20+M22+M26+M31+M36+M38+M44+M47+M52+M56</f>
        <v>2.9056855965155254E-2</v>
      </c>
    </row>
    <row r="61" spans="2:13" ht="18" customHeight="1" x14ac:dyDescent="0.35">
      <c r="B61" s="21"/>
      <c r="C61" s="3"/>
      <c r="D61" s="16"/>
      <c r="E61" s="46"/>
      <c r="F61" s="49"/>
      <c r="G61" s="49"/>
      <c r="H61" s="49"/>
      <c r="I61" s="46"/>
      <c r="J61" s="18"/>
      <c r="K61" s="20"/>
      <c r="L61" s="20"/>
      <c r="M61" s="23"/>
    </row>
    <row r="62" spans="2:13" ht="18.75" customHeight="1" x14ac:dyDescent="0.35">
      <c r="B62" s="21"/>
      <c r="C62" s="5"/>
      <c r="D62" s="25"/>
      <c r="E62" s="17"/>
      <c r="F62" s="50"/>
      <c r="G62" s="49"/>
      <c r="H62" s="53"/>
      <c r="I62" s="54"/>
      <c r="J62" s="18"/>
      <c r="K62" s="31"/>
      <c r="L62" s="19"/>
      <c r="M62" s="24"/>
    </row>
    <row r="63" spans="2:13" ht="18.75" x14ac:dyDescent="0.3">
      <c r="B63" s="22"/>
      <c r="C63" s="1"/>
      <c r="D63" s="1"/>
      <c r="E63" s="1"/>
      <c r="F63" s="51"/>
      <c r="G63" s="51"/>
      <c r="H63" s="1"/>
      <c r="I63" s="1"/>
      <c r="J63" s="11"/>
      <c r="K63" s="1"/>
    </row>
    <row r="64" spans="2:13" ht="15" customHeight="1" x14ac:dyDescent="0.3">
      <c r="B64" s="28"/>
      <c r="C64" s="1"/>
      <c r="D64" s="1"/>
      <c r="E64" s="1"/>
      <c r="F64" s="51"/>
      <c r="G64" s="52"/>
      <c r="H64" s="1"/>
      <c r="I64" s="29"/>
      <c r="J64" s="11"/>
      <c r="K64" s="1"/>
    </row>
    <row r="65" spans="2:13" ht="18.75" x14ac:dyDescent="0.3">
      <c r="B65" s="10"/>
      <c r="C65" s="1"/>
      <c r="D65" s="1"/>
      <c r="E65" s="1"/>
      <c r="F65" s="51"/>
      <c r="G65" s="51"/>
      <c r="H65" s="1"/>
      <c r="I65" s="1"/>
      <c r="J65" s="11"/>
      <c r="K65" s="1"/>
    </row>
    <row r="66" spans="2:13" ht="18.75" x14ac:dyDescent="0.3">
      <c r="B66" s="10"/>
      <c r="C66" s="1"/>
      <c r="D66" s="1"/>
      <c r="E66" s="1"/>
      <c r="F66" s="51"/>
      <c r="G66" s="51"/>
      <c r="H66" s="1"/>
      <c r="I66" s="1"/>
      <c r="J66" s="11"/>
      <c r="K66" s="1"/>
      <c r="M66" s="30"/>
    </row>
    <row r="67" spans="2:13" ht="18.75" x14ac:dyDescent="0.3">
      <c r="B67" s="10"/>
      <c r="C67" s="1"/>
      <c r="D67" s="1"/>
      <c r="E67" s="1"/>
      <c r="F67" s="51"/>
      <c r="G67" s="51"/>
      <c r="H67" s="1"/>
      <c r="I67" s="1"/>
      <c r="J67" s="11"/>
      <c r="K67" s="1"/>
    </row>
    <row r="68" spans="2:13" ht="18.75" x14ac:dyDescent="0.3">
      <c r="B68" s="1"/>
      <c r="C68" s="1"/>
      <c r="D68" s="1"/>
      <c r="E68" s="1"/>
      <c r="F68" s="51"/>
      <c r="G68" s="51"/>
      <c r="H68" s="1"/>
      <c r="I68" s="1"/>
      <c r="J68" s="11"/>
      <c r="K68" s="1"/>
    </row>
    <row r="69" spans="2:13" ht="18.75" x14ac:dyDescent="0.3">
      <c r="B69" s="1"/>
      <c r="C69" s="1"/>
      <c r="D69" s="1"/>
      <c r="E69" s="1"/>
      <c r="F69" s="51"/>
      <c r="G69" s="51"/>
      <c r="H69" s="1"/>
      <c r="I69" s="1"/>
      <c r="J69" s="11"/>
      <c r="K69" s="1"/>
    </row>
    <row r="70" spans="2:13" ht="18.75" x14ac:dyDescent="0.3">
      <c r="B70" s="1"/>
      <c r="C70" s="1"/>
      <c r="D70" s="1"/>
      <c r="E70" s="1"/>
      <c r="F70" s="51"/>
      <c r="G70" s="51"/>
      <c r="H70" s="1"/>
      <c r="I70" s="1"/>
    </row>
    <row r="71" spans="2:13" ht="18.75" x14ac:dyDescent="0.3">
      <c r="B71" s="1"/>
      <c r="C71" s="1"/>
      <c r="D71" s="1"/>
      <c r="E71" s="1"/>
      <c r="F71" s="51"/>
      <c r="G71" s="51"/>
      <c r="H71" s="1"/>
      <c r="I71" s="1"/>
    </row>
  </sheetData>
  <mergeCells count="16">
    <mergeCell ref="L3:M3"/>
    <mergeCell ref="B9:B10"/>
    <mergeCell ref="C9:C10"/>
    <mergeCell ref="D9:E9"/>
    <mergeCell ref="F9:G9"/>
    <mergeCell ref="H9:I9"/>
    <mergeCell ref="J9:J10"/>
    <mergeCell ref="K9:K10"/>
    <mergeCell ref="L9:M9"/>
    <mergeCell ref="B2:K2"/>
    <mergeCell ref="B3:B4"/>
    <mergeCell ref="D3:E3"/>
    <mergeCell ref="F3:G3"/>
    <mergeCell ref="H3:I3"/>
    <mergeCell ref="J3:J4"/>
    <mergeCell ref="K3:K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пол 2025 год</vt:lpstr>
      <vt:lpstr>'1 пол 2025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2019-04-22T11:30:35Z</cp:lastPrinted>
  <dcterms:created xsi:type="dcterms:W3CDTF">2015-02-09T15:35:03Z</dcterms:created>
  <dcterms:modified xsi:type="dcterms:W3CDTF">2025-08-13T14:37:37Z</dcterms:modified>
</cp:coreProperties>
</file>